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kus Jansen\Dokumente\BUW\Studium\"/>
    </mc:Choice>
  </mc:AlternateContent>
  <bookViews>
    <workbookView xWindow="240" yWindow="72" windowWidth="20112" windowHeight="7992"/>
  </bookViews>
  <sheets>
    <sheet name="Notenrechner" sheetId="1" r:id="rId1"/>
  </sheets>
  <definedNames>
    <definedName name="JANEIN">Notenrechner!$D$47:$D$48</definedName>
    <definedName name="LP">Notenrechner!$D$49:$D$522</definedName>
    <definedName name="Praktikumsstunden">Notenrechner!$D$39:$D$45</definedName>
  </definedNames>
  <calcPr calcId="171027"/>
</workbook>
</file>

<file path=xl/calcChain.xml><?xml version="1.0" encoding="utf-8"?>
<calcChain xmlns="http://schemas.openxmlformats.org/spreadsheetml/2006/main">
  <c r="M9" i="1" l="1"/>
  <c r="J9" i="1"/>
  <c r="K9" i="1"/>
  <c r="L9" i="1"/>
  <c r="I9" i="1"/>
  <c r="I7" i="1"/>
  <c r="J7" i="1"/>
  <c r="K7" i="1"/>
  <c r="L7" i="1"/>
  <c r="M7" i="1"/>
  <c r="D32" i="1" l="1"/>
  <c r="D33" i="1"/>
  <c r="D31" i="1"/>
  <c r="D29" i="1"/>
  <c r="D20" i="1"/>
  <c r="D19" i="1"/>
  <c r="D15" i="1"/>
  <c r="D30" i="1" l="1"/>
  <c r="E30" i="1"/>
  <c r="D28" i="1"/>
  <c r="D37" i="1"/>
  <c r="D36" i="1"/>
  <c r="D35" i="1"/>
  <c r="D26" i="1"/>
  <c r="D34" i="1"/>
  <c r="D24" i="1" l="1"/>
  <c r="D27" i="1" l="1"/>
  <c r="D23" i="1"/>
  <c r="D22" i="1"/>
  <c r="D18" i="1"/>
  <c r="D10" i="1"/>
  <c r="D9" i="1"/>
  <c r="D8" i="1"/>
  <c r="D11" i="1"/>
  <c r="D12" i="1"/>
  <c r="D13" i="1"/>
  <c r="D14" i="1"/>
  <c r="D16" i="1"/>
  <c r="D17" i="1"/>
  <c r="D21" i="1"/>
  <c r="D7" i="1"/>
  <c r="D6" i="1"/>
  <c r="E25" i="1" l="1"/>
  <c r="D25" i="1" s="1"/>
  <c r="C3" i="1" s="1"/>
  <c r="G22" i="1"/>
  <c r="G20" i="1"/>
  <c r="G23" i="1"/>
  <c r="G8" i="1"/>
  <c r="G6" i="1"/>
  <c r="G7" i="1"/>
  <c r="G9" i="1"/>
  <c r="G10" i="1"/>
  <c r="G11" i="1"/>
  <c r="G13" i="1"/>
  <c r="G12" i="1"/>
  <c r="G14" i="1"/>
  <c r="G24" i="1"/>
  <c r="G15" i="1"/>
  <c r="G21" i="1"/>
  <c r="G16" i="1"/>
  <c r="G17" i="1"/>
  <c r="G18" i="1"/>
  <c r="G19" i="1"/>
  <c r="E3" i="1" l="1"/>
  <c r="G34" i="1"/>
  <c r="G25" i="1" l="1"/>
  <c r="G30" i="1"/>
</calcChain>
</file>

<file path=xl/sharedStrings.xml><?xml version="1.0" encoding="utf-8"?>
<sst xmlns="http://schemas.openxmlformats.org/spreadsheetml/2006/main" count="82" uniqueCount="76">
  <si>
    <t>Zwischennote</t>
  </si>
  <si>
    <t>Entwicklung und Erziehung</t>
  </si>
  <si>
    <t>(Teil-)Modul</t>
  </si>
  <si>
    <t>Notenrechner für den Bachelorstudiengang Psychologie nach der Prüfungsordnung 2015</t>
  </si>
  <si>
    <t>Leistungspunkte</t>
  </si>
  <si>
    <t>Prüfungsnote</t>
  </si>
  <si>
    <t>Modul 4.4.a:</t>
  </si>
  <si>
    <t>Modul 4.4.c:</t>
  </si>
  <si>
    <t>Modul 4.4.b:</t>
  </si>
  <si>
    <t>Modul 4.4.d:</t>
  </si>
  <si>
    <t>unbenotet</t>
  </si>
  <si>
    <t xml:space="preserve">Modul 0.1: </t>
  </si>
  <si>
    <t xml:space="preserve">Modul 0.2: </t>
  </si>
  <si>
    <t xml:space="preserve">Modul 1.1: </t>
  </si>
  <si>
    <t xml:space="preserve">Modul 1.2: </t>
  </si>
  <si>
    <t xml:space="preserve">Modul 1.3: </t>
  </si>
  <si>
    <t xml:space="preserve">Modul 1.4: </t>
  </si>
  <si>
    <t xml:space="preserve">Modul 2.1: </t>
  </si>
  <si>
    <t xml:space="preserve">Modul 2.2: </t>
  </si>
  <si>
    <t xml:space="preserve">Modul 2.3: </t>
  </si>
  <si>
    <t xml:space="preserve">Modul 2.4: </t>
  </si>
  <si>
    <t xml:space="preserve">Modul 2.5: </t>
  </si>
  <si>
    <t xml:space="preserve">Modul 3.1: </t>
  </si>
  <si>
    <t xml:space="preserve">Modul 3.2: </t>
  </si>
  <si>
    <t xml:space="preserve">Modul 3.3: </t>
  </si>
  <si>
    <t xml:space="preserve">Modul 3.4: </t>
  </si>
  <si>
    <t xml:space="preserve">Modul 3.5: </t>
  </si>
  <si>
    <t xml:space="preserve">Modul 3.6: </t>
  </si>
  <si>
    <t xml:space="preserve">Modul 4.1: </t>
  </si>
  <si>
    <t xml:space="preserve">Modul 4.2: </t>
  </si>
  <si>
    <t xml:space="preserve">Modul 4.3: </t>
  </si>
  <si>
    <t xml:space="preserve">Modul 4.4: </t>
  </si>
  <si>
    <t xml:space="preserve">Modul 6.1: </t>
  </si>
  <si>
    <t xml:space="preserve">Modul 6.2: </t>
  </si>
  <si>
    <t xml:space="preserve">Modul 6.3: </t>
  </si>
  <si>
    <t xml:space="preserve">Einführung in die Psychologie </t>
  </si>
  <si>
    <t xml:space="preserve">Versuchspersonenstunden </t>
  </si>
  <si>
    <t xml:space="preserve">Deskriptive Statistik und Wahrscheinlichkeitstheorie </t>
  </si>
  <si>
    <t xml:space="preserve">Inferenzstatistik </t>
  </si>
  <si>
    <t xml:space="preserve">Empirisch-psychologische Forschungsmethoden </t>
  </si>
  <si>
    <t xml:space="preserve">Grundlagen der psychologischen Diagnostik </t>
  </si>
  <si>
    <t xml:space="preserve">Kognitive Prozesse I </t>
  </si>
  <si>
    <t xml:space="preserve">Kognitive Prozesse II </t>
  </si>
  <si>
    <t xml:space="preserve">Motivationale und Emotionale Prozesse </t>
  </si>
  <si>
    <t xml:space="preserve">Biopsychologische Prozesse </t>
  </si>
  <si>
    <t xml:space="preserve">Neuropsychologie </t>
  </si>
  <si>
    <t xml:space="preserve">Soziale Kognition </t>
  </si>
  <si>
    <t xml:space="preserve">Soziale Interaktion </t>
  </si>
  <si>
    <t xml:space="preserve">Allgemeine und Differenzielle Entwicklungspsychologie </t>
  </si>
  <si>
    <t>Interindividuelle Unterschiede</t>
  </si>
  <si>
    <t>Angewandte psychologische Diagnostik</t>
  </si>
  <si>
    <t xml:space="preserve">Arbeits- und Organisationspsychologie </t>
  </si>
  <si>
    <t xml:space="preserve">Klinische Psychologie </t>
  </si>
  <si>
    <t xml:space="preserve">Psychologie im Bildungswesen </t>
  </si>
  <si>
    <t>Pädagogische Diagnostik</t>
  </si>
  <si>
    <t xml:space="preserve">Berufsbezogenes Praktikum </t>
  </si>
  <si>
    <t xml:space="preserve">Projektstudium </t>
  </si>
  <si>
    <t xml:space="preserve">Bachelor-Thesis </t>
  </si>
  <si>
    <r>
      <t>Soziale Prozesse (</t>
    </r>
    <r>
      <rPr>
        <b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Modul 3.5)</t>
    </r>
  </si>
  <si>
    <r>
      <t>Entwicklungsprozesse (</t>
    </r>
    <r>
      <rPr>
        <b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Modul 3.3)</t>
    </r>
  </si>
  <si>
    <r>
      <t>Entwick. Grundlagen der Psychotherapie von Kindern und Jugendlichen (</t>
    </r>
    <r>
      <rPr>
        <b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Modul 4.4.d)</t>
    </r>
  </si>
  <si>
    <r>
      <t>Soziale Urteilsbildung (</t>
    </r>
    <r>
      <rPr>
        <b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Modul 4.4.c)</t>
    </r>
  </si>
  <si>
    <t>80 Stunden</t>
  </si>
  <si>
    <t>160 Stunden</t>
  </si>
  <si>
    <t>240 Stunden</t>
  </si>
  <si>
    <t>320 Stunden</t>
  </si>
  <si>
    <t>400 Stunden</t>
  </si>
  <si>
    <t>480 Stunden</t>
  </si>
  <si>
    <t>0 Stunden</t>
  </si>
  <si>
    <t>Ja</t>
  </si>
  <si>
    <t>Nein</t>
  </si>
  <si>
    <t>Nicht-psychologische Kompetenzfelder</t>
  </si>
  <si>
    <t>Teil 1 (Leistungspunkte für diesen Teil eintragen)</t>
  </si>
  <si>
    <t>Teil 2 (Leistungspunkte für diesen Teil eintragen)</t>
  </si>
  <si>
    <t>Teil 3 (Leistungspunkte für diesen Teil eintragen)</t>
  </si>
  <si>
    <t>Modul 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</si>
</sst>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>
      <protection locked="0"/>
    </xf>
    <xf numFmtId="164" fontId="1" fillId="0" borderId="0" xfId="0" applyNumberFormat="1" applyFont="1" applyProtection="1">
      <protection locked="0"/>
    </xf>
    <xf numFmtId="164" fontId="1" fillId="0" borderId="0" xfId="0" applyNumberFormat="1" applyFont="1" applyProtection="1"/>
    <xf numFmtId="0" fontId="2" fillId="0" borderId="0" xfId="0" applyFont="1" applyBorder="1" applyAlignment="1" applyProtection="1"/>
    <xf numFmtId="0" fontId="0" fillId="0" borderId="0" xfId="0" applyProtection="1"/>
    <xf numFmtId="0" fontId="0" fillId="0" borderId="0" xfId="0" applyFont="1" applyBorder="1" applyAlignment="1" applyProtection="1"/>
    <xf numFmtId="0" fontId="0" fillId="0" borderId="0" xfId="0" applyFont="1" applyProtection="1"/>
    <xf numFmtId="0" fontId="3" fillId="0" borderId="0" xfId="0" applyFont="1" applyBorder="1" applyAlignment="1" applyProtection="1"/>
    <xf numFmtId="2" fontId="3" fillId="0" borderId="0" xfId="0" applyNumberFormat="1" applyFont="1" applyBorder="1" applyAlignment="1" applyProtection="1"/>
    <xf numFmtId="0" fontId="1" fillId="0" borderId="0" xfId="0" applyFont="1" applyProtection="1"/>
    <xf numFmtId="1" fontId="0" fillId="0" borderId="0" xfId="0" applyNumberFormat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Notenprofil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Notenrechner!$G$5</c:f>
              <c:strCache>
                <c:ptCount val="1"/>
                <c:pt idx="0">
                  <c:v>Zwischennote</c:v>
                </c:pt>
              </c:strCache>
            </c:strRef>
          </c:tx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Notenrechner!$A$6:$A$34</c15:sqref>
                  </c15:fullRef>
                </c:ext>
              </c:extLst>
              <c:f>(Notenrechner!$A$6:$A$25,Notenrechner!$A$30,Notenrechner!$A$34)</c:f>
              <c:strCache>
                <c:ptCount val="22"/>
                <c:pt idx="0">
                  <c:v>Modul 0.1: </c:v>
                </c:pt>
                <c:pt idx="1">
                  <c:v>Modul 1.1: </c:v>
                </c:pt>
                <c:pt idx="2">
                  <c:v>Modul 1.2: </c:v>
                </c:pt>
                <c:pt idx="3">
                  <c:v>Modul 1.3: </c:v>
                </c:pt>
                <c:pt idx="4">
                  <c:v>Modul 1.4: </c:v>
                </c:pt>
                <c:pt idx="5">
                  <c:v>Modul 2.1: </c:v>
                </c:pt>
                <c:pt idx="6">
                  <c:v>Modul 2.2: </c:v>
                </c:pt>
                <c:pt idx="7">
                  <c:v>Modul 2.3: </c:v>
                </c:pt>
                <c:pt idx="8">
                  <c:v>Modul 2.4: </c:v>
                </c:pt>
                <c:pt idx="9">
                  <c:v>Modul 2.5: </c:v>
                </c:pt>
                <c:pt idx="10">
                  <c:v>Modul 3.1: </c:v>
                </c:pt>
                <c:pt idx="11">
                  <c:v>Modul 3.2: </c:v>
                </c:pt>
                <c:pt idx="12">
                  <c:v>Modul 3.3: </c:v>
                </c:pt>
                <c:pt idx="13">
                  <c:v>Modul 3.4: </c:v>
                </c:pt>
                <c:pt idx="14">
                  <c:v>Modul 3.5: </c:v>
                </c:pt>
                <c:pt idx="15">
                  <c:v>Modul 3.6: </c:v>
                </c:pt>
                <c:pt idx="16">
                  <c:v>Modul 4.1: </c:v>
                </c:pt>
                <c:pt idx="17">
                  <c:v>Modul 4.2: </c:v>
                </c:pt>
                <c:pt idx="18">
                  <c:v>Modul 4.3: </c:v>
                </c:pt>
                <c:pt idx="19">
                  <c:v>Modul 4.4: </c:v>
                </c:pt>
                <c:pt idx="20">
                  <c:v>Modul 5:</c:v>
                </c:pt>
                <c:pt idx="21">
                  <c:v>Modul 6.3: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Notenrechner!$G$6:$G$34</c15:sqref>
                  </c15:fullRef>
                </c:ext>
              </c:extLst>
              <c:f>(Notenrechner!$G$6:$G$25,Notenrechner!$G$30,Notenrechner!$G$34)</c:f>
              <c:numCache>
                <c:formatCode>General</c:formatCode>
                <c:ptCount val="2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0</c:v>
                </c:pt>
                <c:pt idx="20">
                  <c:v>0</c:v>
                </c:pt>
                <c:pt idx="2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33-4EAA-8652-1DCD9696E591}"/>
            </c:ext>
          </c:extLst>
        </c:ser>
        <c:ser>
          <c:idx val="1"/>
          <c:order val="1"/>
          <c:tx>
            <c:strRef>
              <c:f>Notenrechner!$E$5</c:f>
              <c:strCache>
                <c:ptCount val="1"/>
                <c:pt idx="0">
                  <c:v>Prüfungsnote</c:v>
                </c:pt>
              </c:strCache>
            </c:strRef>
          </c:tx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Notenrechner!$A$6:$A$34</c15:sqref>
                  </c15:fullRef>
                </c:ext>
              </c:extLst>
              <c:f>(Notenrechner!$A$6:$A$25,Notenrechner!$A$30,Notenrechner!$A$34)</c:f>
              <c:strCache>
                <c:ptCount val="22"/>
                <c:pt idx="0">
                  <c:v>Modul 0.1: </c:v>
                </c:pt>
                <c:pt idx="1">
                  <c:v>Modul 1.1: </c:v>
                </c:pt>
                <c:pt idx="2">
                  <c:v>Modul 1.2: </c:v>
                </c:pt>
                <c:pt idx="3">
                  <c:v>Modul 1.3: </c:v>
                </c:pt>
                <c:pt idx="4">
                  <c:v>Modul 1.4: </c:v>
                </c:pt>
                <c:pt idx="5">
                  <c:v>Modul 2.1: </c:v>
                </c:pt>
                <c:pt idx="6">
                  <c:v>Modul 2.2: </c:v>
                </c:pt>
                <c:pt idx="7">
                  <c:v>Modul 2.3: </c:v>
                </c:pt>
                <c:pt idx="8">
                  <c:v>Modul 2.4: </c:v>
                </c:pt>
                <c:pt idx="9">
                  <c:v>Modul 2.5: </c:v>
                </c:pt>
                <c:pt idx="10">
                  <c:v>Modul 3.1: </c:v>
                </c:pt>
                <c:pt idx="11">
                  <c:v>Modul 3.2: </c:v>
                </c:pt>
                <c:pt idx="12">
                  <c:v>Modul 3.3: </c:v>
                </c:pt>
                <c:pt idx="13">
                  <c:v>Modul 3.4: </c:v>
                </c:pt>
                <c:pt idx="14">
                  <c:v>Modul 3.5: </c:v>
                </c:pt>
                <c:pt idx="15">
                  <c:v>Modul 3.6: </c:v>
                </c:pt>
                <c:pt idx="16">
                  <c:v>Modul 4.1: </c:v>
                </c:pt>
                <c:pt idx="17">
                  <c:v>Modul 4.2: </c:v>
                </c:pt>
                <c:pt idx="18">
                  <c:v>Modul 4.3: </c:v>
                </c:pt>
                <c:pt idx="19">
                  <c:v>Modul 4.4: </c:v>
                </c:pt>
                <c:pt idx="20">
                  <c:v>Modul 5:</c:v>
                </c:pt>
                <c:pt idx="21">
                  <c:v>Modul 6.3: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Notenrechner!$E$6:$E$37</c15:sqref>
                  </c15:fullRef>
                </c:ext>
              </c:extLst>
              <c:f>(Notenrechner!$E$6:$E$25,Notenrechner!$E$30,Notenrechner!$E$34)</c:f>
              <c:numCache>
                <c:formatCode>0.0</c:formatCode>
                <c:ptCount val="22"/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33-4EAA-8652-1DCD9696E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13632"/>
        <c:axId val="90615168"/>
      </c:lineChart>
      <c:catAx>
        <c:axId val="90613632"/>
        <c:scaling>
          <c:orientation val="minMax"/>
        </c:scaling>
        <c:delete val="0"/>
        <c:axPos val="b"/>
        <c:numFmt formatCode="General" sourceLinked="0"/>
        <c:majorTickMark val="out"/>
        <c:minorTickMark val="out"/>
        <c:tickLblPos val="nextTo"/>
        <c:crossAx val="90615168"/>
        <c:crosses val="autoZero"/>
        <c:auto val="0"/>
        <c:lblAlgn val="ctr"/>
        <c:lblOffset val="100"/>
        <c:tickMarkSkip val="1"/>
        <c:noMultiLvlLbl val="0"/>
      </c:catAx>
      <c:valAx>
        <c:axId val="90615168"/>
        <c:scaling>
          <c:orientation val="minMax"/>
          <c:min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613632"/>
        <c:crosses val="autoZero"/>
        <c:crossBetween val="between"/>
        <c:majorUnit val="0.30000000000000004"/>
      </c:val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Notenübersicht</c:v>
          </c:tx>
          <c:invertIfNegative val="0"/>
          <c:trendline>
            <c:trendlineType val="poly"/>
            <c:order val="4"/>
            <c:dispRSqr val="0"/>
            <c:dispEq val="0"/>
          </c:trendline>
          <c:cat>
            <c:numRef>
              <c:f>(Notenrechner!$I$6,Notenrechner!$J$6:$M$6,Notenrechner!$I$8:$M$8)</c:f>
              <c:numCache>
                <c:formatCode>General</c:formatCode>
                <c:ptCount val="10"/>
                <c:pt idx="0">
                  <c:v>1</c:v>
                </c:pt>
                <c:pt idx="1">
                  <c:v>1.3</c:v>
                </c:pt>
                <c:pt idx="2">
                  <c:v>1.7</c:v>
                </c:pt>
                <c:pt idx="3">
                  <c:v>2</c:v>
                </c:pt>
                <c:pt idx="4">
                  <c:v>2.2999999999999998</c:v>
                </c:pt>
                <c:pt idx="5">
                  <c:v>2.7</c:v>
                </c:pt>
                <c:pt idx="6">
                  <c:v>3</c:v>
                </c:pt>
                <c:pt idx="7">
                  <c:v>3.3</c:v>
                </c:pt>
                <c:pt idx="8">
                  <c:v>3.7</c:v>
                </c:pt>
                <c:pt idx="9">
                  <c:v>4</c:v>
                </c:pt>
              </c:numCache>
            </c:numRef>
          </c:cat>
          <c:val>
            <c:numRef>
              <c:f>(Notenrechner!$I$7:$M$7,Notenrechner!$I$9:$M$9)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7C-42B2-BF53-39D032D6B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30784"/>
        <c:axId val="90845568"/>
      </c:barChart>
      <c:catAx>
        <c:axId val="9063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84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8455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063078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1</xdr:row>
      <xdr:rowOff>1</xdr:rowOff>
    </xdr:from>
    <xdr:to>
      <xdr:col>18</xdr:col>
      <xdr:colOff>670560</xdr:colOff>
      <xdr:row>20</xdr:row>
      <xdr:rowOff>7620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5862</xdr:colOff>
      <xdr:row>20</xdr:row>
      <xdr:rowOff>13481</xdr:rowOff>
    </xdr:from>
    <xdr:to>
      <xdr:col>18</xdr:col>
      <xdr:colOff>674078</xdr:colOff>
      <xdr:row>37</xdr:row>
      <xdr:rowOff>82062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9" zoomScaleNormal="100" workbookViewId="0">
      <selection activeCell="F36" sqref="F36"/>
    </sheetView>
  </sheetViews>
  <sheetFormatPr baseColWidth="10" defaultRowHeight="14.4" x14ac:dyDescent="0.3"/>
  <cols>
    <col min="1" max="1" width="11.33203125" style="5" bestFit="1" customWidth="1"/>
    <col min="2" max="2" width="74.77734375" style="5" bestFit="1" customWidth="1"/>
    <col min="3" max="3" width="14.6640625" style="5" customWidth="1"/>
    <col min="4" max="4" width="14.77734375" style="5" hidden="1" customWidth="1"/>
    <col min="5" max="5" width="12.44140625" style="5" bestFit="1" customWidth="1"/>
    <col min="6" max="6" width="11.5546875" style="5"/>
    <col min="7" max="7" width="16.109375" style="5" hidden="1" customWidth="1"/>
    <col min="8" max="8" width="10.33203125" style="5" customWidth="1"/>
    <col min="9" max="13" width="11.5546875" style="5" hidden="1" customWidth="1"/>
    <col min="14" max="16384" width="11.5546875" style="5"/>
  </cols>
  <sheetData>
    <row r="1" spans="1:13" ht="27.6" customHeight="1" x14ac:dyDescent="0.45">
      <c r="A1" s="4" t="s">
        <v>3</v>
      </c>
      <c r="B1" s="4"/>
      <c r="C1" s="4"/>
      <c r="D1" s="4"/>
      <c r="E1" s="4"/>
      <c r="F1" s="4"/>
      <c r="G1" s="4"/>
    </row>
    <row r="2" spans="1:13" ht="14.4" customHeight="1" x14ac:dyDescent="0.3">
      <c r="A2" s="6"/>
      <c r="B2" s="6"/>
      <c r="C2" s="6"/>
      <c r="D2" s="6"/>
      <c r="E2" s="6"/>
      <c r="F2" s="6"/>
      <c r="G2" s="6"/>
      <c r="H2" s="7"/>
    </row>
    <row r="3" spans="1:13" ht="18.600000000000001" customHeight="1" x14ac:dyDescent="0.35">
      <c r="A3" s="7"/>
      <c r="B3" s="6"/>
      <c r="C3" s="8">
        <f>SUM(D6:D25)+SUM(D34:D37)+D30</f>
        <v>0</v>
      </c>
      <c r="D3" s="6"/>
      <c r="E3" s="9" t="e">
        <f>TRUNC((SUMPRODUCT($D$6:$D$25,$E$6:$E$25)+D30*E30+D34*E34)/(SUM($D$6:$D$25)+D30+D34),2)</f>
        <v>#DIV/0!</v>
      </c>
      <c r="F3" s="6"/>
      <c r="G3" s="6"/>
      <c r="H3" s="7"/>
    </row>
    <row r="4" spans="1:13" ht="14.4" customHeight="1" x14ac:dyDescent="0.3">
      <c r="A4" s="7"/>
      <c r="B4" s="6"/>
      <c r="C4" s="6"/>
      <c r="D4" s="6"/>
      <c r="E4" s="6"/>
      <c r="F4" s="6"/>
      <c r="G4" s="6"/>
      <c r="H4" s="7"/>
    </row>
    <row r="5" spans="1:13" x14ac:dyDescent="0.3">
      <c r="B5" s="10" t="s">
        <v>2</v>
      </c>
      <c r="C5" s="10" t="s">
        <v>4</v>
      </c>
      <c r="D5" s="10" t="s">
        <v>4</v>
      </c>
      <c r="E5" s="10" t="s">
        <v>5</v>
      </c>
      <c r="F5" s="10"/>
      <c r="G5" s="10" t="s">
        <v>0</v>
      </c>
    </row>
    <row r="6" spans="1:13" x14ac:dyDescent="0.3">
      <c r="A6" s="5" t="s">
        <v>11</v>
      </c>
      <c r="B6" s="5" t="s">
        <v>35</v>
      </c>
      <c r="C6" s="5">
        <v>5</v>
      </c>
      <c r="D6" s="5">
        <f>IF(AND(E6&gt;=1,E6&lt;=4),5,0)</f>
        <v>0</v>
      </c>
      <c r="E6" s="2"/>
      <c r="G6" s="5" t="e">
        <f>IF(IF(E6="","",SUMPRODUCT($D$6:D6,$E$6:E6)/SUM($D$6:D6))="",#N/A,IF(E6="","",SUMPRODUCT($D$6:D6,$E$6:E6)/SUM($D$6:D6)))</f>
        <v>#N/A</v>
      </c>
      <c r="I6" s="5">
        <v>1</v>
      </c>
      <c r="J6" s="5">
        <v>1.3</v>
      </c>
      <c r="K6" s="5">
        <v>1.7</v>
      </c>
      <c r="L6" s="5">
        <v>2</v>
      </c>
      <c r="M6" s="5">
        <v>2.2999999999999998</v>
      </c>
    </row>
    <row r="7" spans="1:13" x14ac:dyDescent="0.3">
      <c r="A7" s="5" t="s">
        <v>13</v>
      </c>
      <c r="B7" s="5" t="s">
        <v>37</v>
      </c>
      <c r="C7" s="5">
        <v>7</v>
      </c>
      <c r="D7" s="5">
        <f>IF(AND(E7&gt;=1,E7&lt;=4),7,0)</f>
        <v>0</v>
      </c>
      <c r="E7" s="2"/>
      <c r="G7" s="5" t="e">
        <f>IF(IF(E7="","",SUMPRODUCT($D$6:D7,$E$6:E7)/SUM($D$6:D7))="",#N/A,IF(E7="","",SUMPRODUCT($D$6:D7,$E$6:E7)/SUM($D$6:D7)))</f>
        <v>#N/A</v>
      </c>
      <c r="I7" s="11">
        <f>COUNTIF($E$6:$E$24,I6)+COUNTIF($E$26:$E$29,I6)+COUNTIF($E$31:$E$34,I6)</f>
        <v>0</v>
      </c>
      <c r="J7" s="11">
        <f t="shared" ref="J7:M7" si="0">COUNTIF($E$6:$E$24,J6)+COUNTIF($E$26:$E$29,J6)+COUNTIF($E$31:$E$34,J6)</f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</row>
    <row r="8" spans="1:13" x14ac:dyDescent="0.3">
      <c r="A8" s="5" t="s">
        <v>14</v>
      </c>
      <c r="B8" s="5" t="s">
        <v>38</v>
      </c>
      <c r="C8" s="5">
        <v>7</v>
      </c>
      <c r="D8" s="5">
        <f t="shared" ref="D8:D21" si="1">IF(AND(E8&gt;=1,E8&lt;=4),7,0)</f>
        <v>0</v>
      </c>
      <c r="E8" s="2"/>
      <c r="G8" s="5" t="e">
        <f>IF(IF(E8="","",SUMPRODUCT($D$6:D8,$E$6:E8)/SUM($D$6:D8))="",#N/A,IF(E8="","",SUMPRODUCT($D$6:D8,$E$6:E8)/SUM($D$6:D8)))</f>
        <v>#N/A</v>
      </c>
      <c r="I8" s="5">
        <v>2.7</v>
      </c>
      <c r="J8" s="5">
        <v>3</v>
      </c>
      <c r="K8" s="5">
        <v>3.3</v>
      </c>
      <c r="L8" s="5">
        <v>3.7</v>
      </c>
      <c r="M8" s="5">
        <v>4</v>
      </c>
    </row>
    <row r="9" spans="1:13" x14ac:dyDescent="0.3">
      <c r="A9" s="5" t="s">
        <v>15</v>
      </c>
      <c r="B9" s="5" t="s">
        <v>39</v>
      </c>
      <c r="C9" s="5">
        <v>10</v>
      </c>
      <c r="D9" s="5">
        <f>IF(AND(E9&gt;=1,E9&lt;=4),10,0)</f>
        <v>0</v>
      </c>
      <c r="E9" s="2"/>
      <c r="G9" s="5" t="e">
        <f>IF(IF(E9="","",SUMPRODUCT($D$6:D9,$E$6:E9)/SUM($D$6:D9))="",#N/A,IF(E9="","",SUMPRODUCT($D$6:D9,$E$6:E9)/SUM($D$6:D9)))</f>
        <v>#N/A</v>
      </c>
      <c r="I9" s="11">
        <f>COUNTIF($E$6:$E$24,I8)+COUNTIF($E$26:$E$29,I8)+COUNTIF($E$31:$E$34,I8)</f>
        <v>0</v>
      </c>
      <c r="J9" s="11">
        <f t="shared" ref="J9:L9" si="2">COUNTIF($E$6:$E$24,J8)+COUNTIF($E$26:$E$29,J8)+COUNTIF($E$31:$E$34,J8)</f>
        <v>0</v>
      </c>
      <c r="K9" s="11">
        <f t="shared" si="2"/>
        <v>0</v>
      </c>
      <c r="L9" s="11">
        <f t="shared" si="2"/>
        <v>0</v>
      </c>
      <c r="M9" s="11">
        <f>COUNTIF($E$6:$E$24,M8)+COUNTIF($E$26:$E$29,M8)+COUNTIF($E$31:$E$34,M8)</f>
        <v>0</v>
      </c>
    </row>
    <row r="10" spans="1:13" x14ac:dyDescent="0.3">
      <c r="A10" s="5" t="s">
        <v>16</v>
      </c>
      <c r="B10" s="5" t="s">
        <v>40</v>
      </c>
      <c r="C10" s="5">
        <v>6</v>
      </c>
      <c r="D10" s="5">
        <f>IF(AND(E10&gt;=1,E10&lt;=4),6,0)</f>
        <v>0</v>
      </c>
      <c r="E10" s="2"/>
      <c r="G10" s="5" t="e">
        <f>IF(IF(E10="","",SUMPRODUCT($D$6:D10,$E$6:E10)/SUM($D$6:D10))="",#N/A,IF(E10="","",SUMPRODUCT($D$6:D10,$E$6:E10)/SUM($D$6:D10)))</f>
        <v>#N/A</v>
      </c>
    </row>
    <row r="11" spans="1:13" x14ac:dyDescent="0.3">
      <c r="A11" s="5" t="s">
        <v>17</v>
      </c>
      <c r="B11" s="5" t="s">
        <v>41</v>
      </c>
      <c r="C11" s="5">
        <v>7</v>
      </c>
      <c r="D11" s="5">
        <f t="shared" si="1"/>
        <v>0</v>
      </c>
      <c r="E11" s="2"/>
      <c r="G11" s="5" t="e">
        <f>IF(IF(E11="","",SUMPRODUCT($D$6:D11,$E$6:E11)/SUM($D$6:D11))="",#N/A,IF(E11="","",SUMPRODUCT($D$6:D11,$E$6:E11)/SUM($D$6:D11)))</f>
        <v>#N/A</v>
      </c>
    </row>
    <row r="12" spans="1:13" x14ac:dyDescent="0.3">
      <c r="A12" s="5" t="s">
        <v>18</v>
      </c>
      <c r="B12" s="5" t="s">
        <v>42</v>
      </c>
      <c r="C12" s="5">
        <v>7</v>
      </c>
      <c r="D12" s="5">
        <f t="shared" si="1"/>
        <v>0</v>
      </c>
      <c r="E12" s="2"/>
      <c r="G12" s="5" t="e">
        <f>IF(IF(E12="","",SUMPRODUCT($D$6:D12,$E$6:E12)/SUM($D$6:D12))="",#N/A,IF(E12="","",SUMPRODUCT($D$6:D12,$E$6:E12)/SUM($D$6:D12)))</f>
        <v>#N/A</v>
      </c>
    </row>
    <row r="13" spans="1:13" x14ac:dyDescent="0.3">
      <c r="A13" s="5" t="s">
        <v>19</v>
      </c>
      <c r="B13" s="5" t="s">
        <v>43</v>
      </c>
      <c r="C13" s="5">
        <v>7</v>
      </c>
      <c r="D13" s="5">
        <f t="shared" si="1"/>
        <v>0</v>
      </c>
      <c r="E13" s="2"/>
      <c r="G13" s="5" t="e">
        <f>IF(IF(E13="","",SUMPRODUCT($D$6:D13,$E$6:E13)/SUM($D$6:D13))="",#N/A,IF(E13="","",SUMPRODUCT($D$6:D13,$E$6:E13)/SUM($D$6:D13)))</f>
        <v>#N/A</v>
      </c>
    </row>
    <row r="14" spans="1:13" x14ac:dyDescent="0.3">
      <c r="A14" s="5" t="s">
        <v>20</v>
      </c>
      <c r="B14" s="5" t="s">
        <v>44</v>
      </c>
      <c r="C14" s="5">
        <v>7</v>
      </c>
      <c r="D14" s="5">
        <f t="shared" si="1"/>
        <v>0</v>
      </c>
      <c r="E14" s="2"/>
      <c r="G14" s="5" t="e">
        <f>IF(IF(E14="","",SUMPRODUCT($D$6:D14,$E$6:E14)/SUM($D$6:D14))="",#N/A,IF(E14="","",SUMPRODUCT($D$6:D14,$E$6:E14)/SUM($D$6:D14)))</f>
        <v>#N/A</v>
      </c>
    </row>
    <row r="15" spans="1:13" x14ac:dyDescent="0.3">
      <c r="A15" s="5" t="s">
        <v>21</v>
      </c>
      <c r="B15" s="5" t="s">
        <v>45</v>
      </c>
      <c r="C15" s="5">
        <v>4</v>
      </c>
      <c r="D15" s="5">
        <f>IF(AND(E15&gt;=1,E15&lt;=4),4,0)</f>
        <v>0</v>
      </c>
      <c r="E15" s="2"/>
      <c r="G15" s="5" t="e">
        <f>IF(IF(E15="","",SUMPRODUCT($D$6:D15,$E$6:E15)/SUM($D$6:D15))="",#N/A,IF(E15="","",SUMPRODUCT($D$6:D15,$E$6:E15)/SUM($D$6:D15)))</f>
        <v>#N/A</v>
      </c>
    </row>
    <row r="16" spans="1:13" x14ac:dyDescent="0.3">
      <c r="A16" s="5" t="s">
        <v>22</v>
      </c>
      <c r="B16" s="5" t="s">
        <v>46</v>
      </c>
      <c r="C16" s="5">
        <v>7</v>
      </c>
      <c r="D16" s="5">
        <f t="shared" si="1"/>
        <v>0</v>
      </c>
      <c r="E16" s="2"/>
      <c r="G16" s="5" t="e">
        <f>IF(IF(E16="","",SUMPRODUCT($D$6:D16,$E$6:E16)/SUM($D$6:D16))="",#N/A,IF(E16="","",SUMPRODUCT($D$6:D16,$E$6:E16)/SUM($D$6:D16)))</f>
        <v>#N/A</v>
      </c>
    </row>
    <row r="17" spans="1:7" x14ac:dyDescent="0.3">
      <c r="A17" s="5" t="s">
        <v>23</v>
      </c>
      <c r="B17" s="5" t="s">
        <v>47</v>
      </c>
      <c r="C17" s="5">
        <v>7</v>
      </c>
      <c r="D17" s="5">
        <f t="shared" si="1"/>
        <v>0</v>
      </c>
      <c r="E17" s="2"/>
      <c r="G17" s="5" t="e">
        <f>IF(IF(E17="","",SUMPRODUCT($D$6:D17,$E$6:E17)/SUM($D$6:D17))="",#N/A,IF(E17="","",SUMPRODUCT($D$6:D17,$E$6:E17)/SUM($D$6:D17)))</f>
        <v>#N/A</v>
      </c>
    </row>
    <row r="18" spans="1:7" x14ac:dyDescent="0.3">
      <c r="A18" s="5" t="s">
        <v>24</v>
      </c>
      <c r="B18" s="5" t="s">
        <v>58</v>
      </c>
      <c r="C18" s="5">
        <v>4</v>
      </c>
      <c r="D18" s="5">
        <f>IF(AND(E18&gt;=1,E18&lt;=4),4,0)</f>
        <v>0</v>
      </c>
      <c r="E18" s="2"/>
      <c r="G18" s="5" t="e">
        <f>IF(IF(E18="","",SUMPRODUCT($D$6:D18,$E$6:E18)/SUM($D$6:D18))="",#N/A,IF(E18="","",SUMPRODUCT($D$6:D18,$E$6:E18)/SUM($D$6:D18)))</f>
        <v>#N/A</v>
      </c>
    </row>
    <row r="19" spans="1:7" x14ac:dyDescent="0.3">
      <c r="A19" s="5" t="s">
        <v>25</v>
      </c>
      <c r="B19" s="5" t="s">
        <v>48</v>
      </c>
      <c r="C19" s="5">
        <v>10</v>
      </c>
      <c r="D19" s="5">
        <f>IF(AND(E19&gt;=1,E19&lt;=4),10,0)</f>
        <v>0</v>
      </c>
      <c r="E19" s="2"/>
      <c r="G19" s="5" t="e">
        <f>IF(IF(E19="","",SUMPRODUCT($D$6:D19,$E$6:E19)/SUM($D$6:D19))="",#N/A,IF(E19="","",SUMPRODUCT($D$6:D19,$E$6:E19)/SUM($D$6:D19)))</f>
        <v>#N/A</v>
      </c>
    </row>
    <row r="20" spans="1:7" x14ac:dyDescent="0.3">
      <c r="A20" s="5" t="s">
        <v>26</v>
      </c>
      <c r="B20" s="5" t="s">
        <v>59</v>
      </c>
      <c r="C20" s="5">
        <v>4</v>
      </c>
      <c r="D20" s="5">
        <f>IF(AND(E20&gt;=1,E20&lt;=4),4,0)</f>
        <v>0</v>
      </c>
      <c r="E20" s="2"/>
      <c r="G20" s="5" t="e">
        <f>IF(IF(E20="","",SUMPRODUCT($D$6:D20,$E$6:E20)/SUM($D$6:D20))="",#N/A,IF(E20="","",SUMPRODUCT($D$6:D20,$E$6:E20)/SUM($D$6:D20)))</f>
        <v>#N/A</v>
      </c>
    </row>
    <row r="21" spans="1:7" x14ac:dyDescent="0.3">
      <c r="A21" s="5" t="s">
        <v>27</v>
      </c>
      <c r="B21" s="5" t="s">
        <v>49</v>
      </c>
      <c r="C21" s="5">
        <v>7</v>
      </c>
      <c r="D21" s="5">
        <f t="shared" si="1"/>
        <v>0</v>
      </c>
      <c r="E21" s="2"/>
      <c r="G21" s="5" t="e">
        <f>IF(IF(E21="","",SUMPRODUCT($D$6:D21,$E$6:E21)/SUM($D$6:D21))="",#N/A,IF(E21="","",SUMPRODUCT($D$6:D21,$E$6:E21)/SUM($D$6:D21)))</f>
        <v>#N/A</v>
      </c>
    </row>
    <row r="22" spans="1:7" x14ac:dyDescent="0.3">
      <c r="A22" s="5" t="s">
        <v>28</v>
      </c>
      <c r="B22" s="5" t="s">
        <v>50</v>
      </c>
      <c r="C22" s="5">
        <v>4</v>
      </c>
      <c r="D22" s="5">
        <f>IF(AND(E22&gt;=1,E22&lt;=4),4,0)</f>
        <v>0</v>
      </c>
      <c r="E22" s="2"/>
      <c r="G22" s="5" t="e">
        <f>IF(IF(E22="","",SUMPRODUCT($D$6:D22,$E$6:E22)/SUM($D$6:D22))="",#N/A,IF(E22="","",SUMPRODUCT($D$6:D22,$E$6:E22)/SUM($D$6:D22)))</f>
        <v>#N/A</v>
      </c>
    </row>
    <row r="23" spans="1:7" x14ac:dyDescent="0.3">
      <c r="A23" s="5" t="s">
        <v>29</v>
      </c>
      <c r="B23" s="5" t="s">
        <v>51</v>
      </c>
      <c r="C23" s="5">
        <v>11</v>
      </c>
      <c r="D23" s="5">
        <f>IF(AND(E23&gt;=1,E23&lt;=4),11,0)</f>
        <v>0</v>
      </c>
      <c r="E23" s="2"/>
      <c r="G23" s="5" t="e">
        <f>IF(IF(E23="","",SUMPRODUCT($D$6:D23,$E$6:E23)/SUM($D$6:D23))="",#N/A,IF(E23="","",SUMPRODUCT($D$6:D23,$E$6:E23)/SUM($D$6:D23)))</f>
        <v>#N/A</v>
      </c>
    </row>
    <row r="24" spans="1:7" x14ac:dyDescent="0.3">
      <c r="A24" s="5" t="s">
        <v>30</v>
      </c>
      <c r="B24" s="5" t="s">
        <v>52</v>
      </c>
      <c r="C24" s="5">
        <v>11</v>
      </c>
      <c r="D24" s="5">
        <f>IF(AND(E24&gt;=1,E24&lt;=4),11,0)</f>
        <v>0</v>
      </c>
      <c r="E24" s="2"/>
      <c r="G24" s="5" t="e">
        <f>IF(IF(E24="","",SUMPRODUCT($D$6:D24,$E$6:E24)/SUM($D$6:D24))="",#N/A,IF(E24="","",SUMPRODUCT($D$6:D24,$E$6:E24)/SUM($D$6:D24)))</f>
        <v>#N/A</v>
      </c>
    </row>
    <row r="25" spans="1:7" x14ac:dyDescent="0.3">
      <c r="A25" s="5" t="s">
        <v>31</v>
      </c>
      <c r="B25" s="5" t="s">
        <v>53</v>
      </c>
      <c r="C25" s="5">
        <v>11</v>
      </c>
      <c r="D25" s="5">
        <f>IF(AND(E25&gt;=1,E25&lt;=4),SUM(D26:D29),0)</f>
        <v>0</v>
      </c>
      <c r="E25" s="3">
        <f>TRUNC((D26*E26+D27*E27+D28*E28+D29*E29)/(IF(SUM(D26:D29)=0,1,SUM(D26:D29))),1)</f>
        <v>0</v>
      </c>
      <c r="G25" s="5" t="e">
        <f>IF(IF(E25="","",SUMPRODUCT($D$6:D25,$E$6:E25)/SUM($D$6:D25))="",#N/A,IF(E25="","",SUMPRODUCT($D$6:D25,$E$6:E25)/SUM($D$6:D25)))</f>
        <v>#DIV/0!</v>
      </c>
    </row>
    <row r="26" spans="1:7" x14ac:dyDescent="0.3">
      <c r="A26" s="5" t="s">
        <v>6</v>
      </c>
      <c r="B26" s="5" t="s">
        <v>54</v>
      </c>
      <c r="C26" s="5">
        <v>3</v>
      </c>
      <c r="D26" s="5">
        <f>IF(AND(E26&gt;=1,E26&lt;=4),3,0)</f>
        <v>0</v>
      </c>
      <c r="E26" s="2"/>
    </row>
    <row r="27" spans="1:7" x14ac:dyDescent="0.3">
      <c r="A27" s="5" t="s">
        <v>8</v>
      </c>
      <c r="B27" s="5" t="s">
        <v>1</v>
      </c>
      <c r="C27" s="5">
        <v>4</v>
      </c>
      <c r="D27" s="5">
        <f>IF(AND(E27&gt;=1,E27&lt;=4),4,0)</f>
        <v>0</v>
      </c>
      <c r="E27" s="2"/>
    </row>
    <row r="28" spans="1:7" x14ac:dyDescent="0.3">
      <c r="A28" s="5" t="s">
        <v>7</v>
      </c>
      <c r="B28" s="5" t="s">
        <v>60</v>
      </c>
      <c r="C28" s="5">
        <v>4</v>
      </c>
      <c r="D28" s="5">
        <f>IF(AND(E28&gt;=1,E28&lt;=4),4,0)</f>
        <v>0</v>
      </c>
      <c r="E28" s="2"/>
    </row>
    <row r="29" spans="1:7" x14ac:dyDescent="0.3">
      <c r="A29" s="5" t="s">
        <v>9</v>
      </c>
      <c r="B29" s="5" t="s">
        <v>61</v>
      </c>
      <c r="C29" s="5">
        <v>4</v>
      </c>
      <c r="D29" s="5">
        <f>IF(AND(E29&gt;=1,E29&lt;=4),4,0)</f>
        <v>0</v>
      </c>
      <c r="E29" s="2"/>
    </row>
    <row r="30" spans="1:7" x14ac:dyDescent="0.3">
      <c r="A30" s="5" t="s">
        <v>75</v>
      </c>
      <c r="B30" s="5" t="s">
        <v>71</v>
      </c>
      <c r="C30" s="5">
        <v>6</v>
      </c>
      <c r="D30" s="5">
        <f>SUM(D31:D33)</f>
        <v>0</v>
      </c>
      <c r="E30" s="3">
        <f>TRUNC((C31*E31+C32*E32+C33*E33)/(IF(SUM(C31:C33)=0,1,SUM(C31:C33))),1)</f>
        <v>0</v>
      </c>
      <c r="G30" s="5" t="e">
        <f>IF(IF(E30="","",SUMPRODUCT($D$6:D30,$E$6:E30)/SUM($D$6:D30))="",#N/A,IF(E30="","",SUMPRODUCT($D$6:D30,$E$6:E30)/SUM($D$6:D30)))</f>
        <v>#DIV/0!</v>
      </c>
    </row>
    <row r="31" spans="1:7" x14ac:dyDescent="0.3">
      <c r="B31" s="5" t="s">
        <v>72</v>
      </c>
      <c r="C31" s="1">
        <v>3</v>
      </c>
      <c r="D31" s="5">
        <f>IF(AND(E31&gt;=1,E31&lt;=4),C31,0)</f>
        <v>0</v>
      </c>
      <c r="E31" s="2"/>
    </row>
    <row r="32" spans="1:7" x14ac:dyDescent="0.3">
      <c r="B32" s="5" t="s">
        <v>73</v>
      </c>
      <c r="C32" s="1">
        <v>3</v>
      </c>
      <c r="D32" s="5">
        <f t="shared" ref="D32:D33" si="3">IF(AND(E32&gt;=1,E32&lt;=4),C32,0)</f>
        <v>0</v>
      </c>
      <c r="E32" s="2"/>
    </row>
    <row r="33" spans="1:7" x14ac:dyDescent="0.3">
      <c r="B33" s="5" t="s">
        <v>74</v>
      </c>
      <c r="C33" s="1">
        <v>0</v>
      </c>
      <c r="D33" s="5">
        <f t="shared" si="3"/>
        <v>0</v>
      </c>
      <c r="E33" s="2"/>
    </row>
    <row r="34" spans="1:7" x14ac:dyDescent="0.3">
      <c r="A34" s="5" t="s">
        <v>34</v>
      </c>
      <c r="B34" s="5" t="s">
        <v>57</v>
      </c>
      <c r="C34" s="5">
        <v>12</v>
      </c>
      <c r="D34" s="5">
        <f>IF(AND(E34&gt;=1,E34&lt;=4),12,0)</f>
        <v>0</v>
      </c>
      <c r="E34" s="2"/>
      <c r="G34" s="5" t="e">
        <f>IF(IF(E34="","",SUMPRODUCT($D$6:D34,$E$6:E34)/SUM($D$6:D34))="",#N/A,IF(E34="","",SUMPRODUCT($D$6:D34,$E$6:E34)/SUM($D$6:D34)))</f>
        <v>#N/A</v>
      </c>
    </row>
    <row r="35" spans="1:7" x14ac:dyDescent="0.3">
      <c r="A35" s="5" t="s">
        <v>32</v>
      </c>
      <c r="B35" s="5" t="s">
        <v>55</v>
      </c>
      <c r="C35" s="5">
        <v>16</v>
      </c>
      <c r="D35" s="5">
        <f>IF(F35=D39,0,IF(F35=D40,2,IF(F35=D41,5,IF(F35=D42,8,IF(F35=D43,7,IF(F35=D44,13,16))))))</f>
        <v>0</v>
      </c>
      <c r="E35" s="10" t="s">
        <v>10</v>
      </c>
      <c r="F35" s="1" t="s">
        <v>68</v>
      </c>
    </row>
    <row r="36" spans="1:7" x14ac:dyDescent="0.3">
      <c r="A36" s="5" t="s">
        <v>12</v>
      </c>
      <c r="B36" s="5" t="s">
        <v>36</v>
      </c>
      <c r="C36" s="5">
        <v>1</v>
      </c>
      <c r="D36" s="5">
        <f>IF(F36=D48,0,1)</f>
        <v>0</v>
      </c>
      <c r="E36" s="10" t="s">
        <v>10</v>
      </c>
      <c r="F36" s="1" t="s">
        <v>70</v>
      </c>
    </row>
    <row r="37" spans="1:7" x14ac:dyDescent="0.3">
      <c r="A37" s="5" t="s">
        <v>33</v>
      </c>
      <c r="B37" s="5" t="s">
        <v>56</v>
      </c>
      <c r="C37" s="5">
        <v>6</v>
      </c>
      <c r="D37" s="5">
        <f>IF(F37=D48,0,6)</f>
        <v>0</v>
      </c>
      <c r="E37" s="3" t="s">
        <v>10</v>
      </c>
      <c r="F37" s="1" t="s">
        <v>70</v>
      </c>
    </row>
    <row r="39" spans="1:7" x14ac:dyDescent="0.3">
      <c r="D39" s="5" t="s">
        <v>68</v>
      </c>
    </row>
    <row r="40" spans="1:7" x14ac:dyDescent="0.3">
      <c r="D40" s="5" t="s">
        <v>62</v>
      </c>
    </row>
    <row r="41" spans="1:7" x14ac:dyDescent="0.3">
      <c r="D41" s="5" t="s">
        <v>63</v>
      </c>
    </row>
    <row r="42" spans="1:7" x14ac:dyDescent="0.3">
      <c r="D42" s="5" t="s">
        <v>64</v>
      </c>
    </row>
    <row r="43" spans="1:7" x14ac:dyDescent="0.3">
      <c r="D43" s="5" t="s">
        <v>65</v>
      </c>
    </row>
    <row r="44" spans="1:7" x14ac:dyDescent="0.3">
      <c r="D44" s="5" t="s">
        <v>66</v>
      </c>
    </row>
    <row r="45" spans="1:7" x14ac:dyDescent="0.3">
      <c r="D45" s="5" t="s">
        <v>67</v>
      </c>
    </row>
    <row r="47" spans="1:7" x14ac:dyDescent="0.3">
      <c r="D47" s="5" t="s">
        <v>69</v>
      </c>
    </row>
    <row r="48" spans="1:7" x14ac:dyDescent="0.3">
      <c r="D48" s="5" t="s">
        <v>70</v>
      </c>
    </row>
    <row r="49" spans="4:4" x14ac:dyDescent="0.3">
      <c r="D49" s="5">
        <v>0</v>
      </c>
    </row>
    <row r="50" spans="4:4" x14ac:dyDescent="0.3">
      <c r="D50" s="5">
        <v>2</v>
      </c>
    </row>
    <row r="51" spans="4:4" x14ac:dyDescent="0.3">
      <c r="D51" s="5">
        <v>3</v>
      </c>
    </row>
    <row r="52" spans="4:4" x14ac:dyDescent="0.3">
      <c r="D52" s="5">
        <v>4</v>
      </c>
    </row>
  </sheetData>
  <sheetProtection algorithmName="SHA-512" hashValue="nJq4bzQJpLaIB0V+mibeRkCW4LX5Ac51kuweYK+DaRYk8r8tnd9Fnpg4+gyitFnDOHCNHUbyfYyXpPvAI0jSzA==" saltValue="S9oSiiR0vnwCBsiLMoQrZQ==" spinCount="100000" sheet="1" objects="1" scenarios="1" selectLockedCells="1"/>
  <dataValidations count="10">
    <dataValidation type="list" allowBlank="1" showInputMessage="1" showErrorMessage="1" sqref="F35">
      <formula1>Praktikumsstunden</formula1>
    </dataValidation>
    <dataValidation type="list" allowBlank="1" showInputMessage="1" showErrorMessage="1" sqref="F36:F37">
      <formula1>JANEIN</formula1>
    </dataValidation>
    <dataValidation type="custom" showInputMessage="1" showErrorMessage="1" error="Sie haben bereits eine Note im Modul 3.5: &quot;Entwicklungsprozesse&quot; eingetragen._x000a_Für die Notenberechnung ist eine Doppelbelegung der Module 3.3 und 3.5 nicht zulässig." sqref="E18">
      <formula1>E20=""</formula1>
    </dataValidation>
    <dataValidation type="custom" allowBlank="1" showInputMessage="1" showErrorMessage="1" error="Sie haben bereits eine Note im Modul 3.3: &quot;Soziale Prozesse&quot; eingetragen._x000a_Für die Notenberechnung ist eine Doppelbelegung der Module 3.3 und 3.5 nicht zulässig." sqref="E20">
      <formula1>E18=""</formula1>
    </dataValidation>
    <dataValidation type="custom" allowBlank="1" showInputMessage="1" showErrorMessage="1" error="Sie haben bereits eine Note im Modul 4.4.d: &quot;Soziale Urteilsbildung&quot; eingetragen._x000a_Für die Notenberechnung ist eine Doppelbelegung der Module 4.4.c und 4.4.d nicht zulässig." sqref="E28">
      <formula1>E29=""</formula1>
    </dataValidation>
    <dataValidation type="custom" allowBlank="1" showInputMessage="1" showErrorMessage="1" error="Sie haben bereits eine Note im Modul 4.4.c: &quot;Entwick. Grundlagen der Psychotherapie bei Kindern und Jugendlichen&quot; eingetragen._x000a_Für die Notenberechnung ist eine Doppelbelegung der Module 4.4.c und 4.4.d nicht zulässig." sqref="E29">
      <formula1>E28=""</formula1>
    </dataValidation>
    <dataValidation showInputMessage="1" showErrorMessage="1" sqref="D30"/>
    <dataValidation type="custom" allowBlank="1" showInputMessage="1" showErrorMessage="1" error="Im Modul 5: &quot;Nicht-psychologische Kompetenzfelder&quot; sind mehr als 6 Leistungspunkte nicht zulässig." sqref="C33">
      <formula1>SUM(C31:C33)&lt;6.0001</formula1>
    </dataValidation>
    <dataValidation type="custom" allowBlank="1" showInputMessage="1" showErrorMessage="1" error="Im Modul 5: &quot;Nicht-psychologische Kompetenzfelder&quot; sind mehr als 6 Leistungspunkte nicht zulässig." sqref="C31">
      <formula1>SUM(C31:C33)&lt;6.0001</formula1>
    </dataValidation>
    <dataValidation type="custom" allowBlank="1" showInputMessage="1" showErrorMessage="1" error="Im Modul 5: &quot;Nicht-psychologische Kompetenzfelder&quot; sind mehr als 6 Leistungspunkte nicht zulässig." sqref="C32">
      <formula1>SUM(C31:C33)&lt;6.0001</formula1>
    </dataValidation>
  </dataValidation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Notenrechner</vt:lpstr>
      <vt:lpstr>JANEIN</vt:lpstr>
      <vt:lpstr>LP</vt:lpstr>
      <vt:lpstr>Praktikumsstunden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Jansen</dc:creator>
  <cp:lastModifiedBy>Markus Jansen</cp:lastModifiedBy>
  <dcterms:created xsi:type="dcterms:W3CDTF">2015-02-19T16:24:44Z</dcterms:created>
  <dcterms:modified xsi:type="dcterms:W3CDTF">2016-04-13T11:01:11Z</dcterms:modified>
</cp:coreProperties>
</file>